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035" yWindow="75" windowWidth="14595" windowHeight="11760"/>
  </bookViews>
  <sheets>
    <sheet name="на 23.05.2022" sheetId="6" r:id="rId1"/>
  </sheets>
  <definedNames>
    <definedName name="_xlnm.Print_Titles" localSheetId="0">'на 23.05.2022'!$10:$12</definedName>
    <definedName name="_xlnm.Print_Area" localSheetId="0">'на 23.05.2022'!$A$1:$Q$37</definedName>
  </definedNames>
  <calcPr calcId="124519"/>
</workbook>
</file>

<file path=xl/calcChain.xml><?xml version="1.0" encoding="utf-8"?>
<calcChain xmlns="http://schemas.openxmlformats.org/spreadsheetml/2006/main">
  <c r="N24" i="6"/>
  <c r="L24"/>
  <c r="M24"/>
  <c r="K24"/>
  <c r="K16"/>
  <c r="K25"/>
  <c r="K18"/>
  <c r="J32"/>
  <c r="J26"/>
  <c r="J29"/>
  <c r="J31"/>
  <c r="N25"/>
  <c r="N23"/>
  <c r="N22"/>
  <c r="N21"/>
  <c r="N20"/>
  <c r="N19"/>
  <c r="N18"/>
  <c r="N17"/>
  <c r="N16"/>
  <c r="N15"/>
  <c r="N14"/>
  <c r="L16"/>
  <c r="K15"/>
  <c r="K13" s="1"/>
  <c r="M15" l="1"/>
  <c r="L15"/>
  <c r="N13"/>
  <c r="J35"/>
  <c r="J28"/>
  <c r="J27" l="1"/>
  <c r="J30"/>
  <c r="J14"/>
  <c r="I25"/>
  <c r="I18"/>
  <c r="I15"/>
  <c r="J16"/>
  <c r="M16"/>
  <c r="I16"/>
  <c r="J25" l="1"/>
  <c r="J15"/>
  <c r="L25"/>
  <c r="M25"/>
  <c r="K14"/>
  <c r="L14"/>
  <c r="M14"/>
  <c r="I14"/>
  <c r="I13" s="1"/>
  <c r="J13" l="1"/>
  <c r="M23"/>
  <c r="M22"/>
  <c r="M21"/>
  <c r="M20"/>
  <c r="M19"/>
  <c r="M18"/>
  <c r="M17"/>
  <c r="L23"/>
  <c r="L22"/>
  <c r="L21"/>
  <c r="L20"/>
  <c r="L19"/>
  <c r="L18"/>
  <c r="L17"/>
  <c r="I23"/>
  <c r="I22"/>
  <c r="I21"/>
  <c r="I20"/>
  <c r="I19"/>
  <c r="I17"/>
  <c r="L13" l="1"/>
  <c r="M13"/>
  <c r="J21"/>
  <c r="K21"/>
  <c r="J22"/>
  <c r="K23" l="1"/>
  <c r="J23"/>
  <c r="K22"/>
  <c r="K20"/>
  <c r="J20"/>
  <c r="K19"/>
  <c r="J19"/>
  <c r="J18"/>
  <c r="K17"/>
  <c r="J17"/>
</calcChain>
</file>

<file path=xl/sharedStrings.xml><?xml version="1.0" encoding="utf-8"?>
<sst xmlns="http://schemas.openxmlformats.org/spreadsheetml/2006/main" count="106" uniqueCount="54">
  <si>
    <t>Ответственный исполнитель, соисполнители</t>
  </si>
  <si>
    <t>ГРБС</t>
  </si>
  <si>
    <t>Рз Пр</t>
  </si>
  <si>
    <t>ЦСР</t>
  </si>
  <si>
    <t>ВР</t>
  </si>
  <si>
    <t>Муниципальная программа</t>
  </si>
  <si>
    <t>всего</t>
  </si>
  <si>
    <t>X</t>
  </si>
  <si>
    <t xml:space="preserve">Основное мероприятие 1 </t>
  </si>
  <si>
    <t>Мероприятие 1</t>
  </si>
  <si>
    <t>Администрация МО</t>
  </si>
  <si>
    <t>Управление финансов и экономики</t>
  </si>
  <si>
    <t>Совет депутатов</t>
  </si>
  <si>
    <t>Управление образования</t>
  </si>
  <si>
    <t>Управление культуры</t>
  </si>
  <si>
    <t>0705</t>
  </si>
  <si>
    <t>республиканский бюджет</t>
  </si>
  <si>
    <t>районный бюджет</t>
  </si>
  <si>
    <t>КОСГУ</t>
  </si>
  <si>
    <t xml:space="preserve">                                      </t>
  </si>
  <si>
    <t>Код бюджетной классификации</t>
  </si>
  <si>
    <t>Статус № п/п</t>
  </si>
  <si>
    <t>Управление ЖКХ и строительства</t>
  </si>
  <si>
    <t>0104</t>
  </si>
  <si>
    <t>48001 70120</t>
  </si>
  <si>
    <t>Совершенствование системы охраны труда</t>
  </si>
  <si>
    <t>48002 00000</t>
  </si>
  <si>
    <t>48002 21860</t>
  </si>
  <si>
    <t>Расходы (руб.) по годам</t>
  </si>
  <si>
    <t>5</t>
  </si>
  <si>
    <t>Ожидаемый результат</t>
  </si>
  <si>
    <t>Программные мероприятия на 2021-2026 год</t>
  </si>
  <si>
    <t xml:space="preserve">1.Снижение численности пострадавших в результате несчастных случаев на производстве на предприятиях, в учреждениях Усть-Абаканского района до 0 человек;
2.Проведение специальной оценки условий труда  довести до 100% от количества рабочих мест
</t>
  </si>
  <si>
    <t xml:space="preserve">Н.А. Потылицына </t>
  </si>
  <si>
    <r>
      <t>Связь с показателями муниципальной программы</t>
    </r>
    <r>
      <rPr>
        <sz val="8"/>
        <color theme="1"/>
        <rFont val="Times New Roman"/>
        <family val="1"/>
        <charset val="204"/>
      </rPr>
      <t xml:space="preserve"> (номер показателя, характеризующего результат реализации основного мероприятия)</t>
    </r>
  </si>
  <si>
    <t xml:space="preserve">Приложение </t>
  </si>
  <si>
    <t xml:space="preserve">к муниципальной программе «Улучшение условий и охраны труда в Усть-Абаканском районе»
</t>
  </si>
  <si>
    <t>Мероприятие 2</t>
  </si>
  <si>
    <t>Улучшение условий и охраны труда в Усть-Абаканском районе</t>
  </si>
  <si>
    <t>к постановлению администрации</t>
  </si>
  <si>
    <t>Усть-Абаканского района</t>
  </si>
  <si>
    <t>«</t>
  </si>
  <si>
    <t>»</t>
  </si>
  <si>
    <t>Контрольно-счетная палата</t>
  </si>
  <si>
    <t>Управление имущественных и земельных отношений</t>
  </si>
  <si>
    <t>Управление сельского хозяйства</t>
  </si>
  <si>
    <t>Первый заместитель Главы администрации Усть-Абаканского района по финансам и экономике                                                                                                - руководитель Управления финансов и экономики администрации Усть-Абаканского района</t>
  </si>
  <si>
    <t>Мероприятия в области улучшений условий и охраны труда</t>
  </si>
  <si>
    <t>Осуществление органами местного самоуправления государственных полномочий в сфере трудовых отношений</t>
  </si>
  <si>
    <t>Приложение 2</t>
  </si>
  <si>
    <t>Обязательные медицинские осмотры;                                                                                                                                обучение руководителей и специалистов по охране труда и проверка знаний;                                                                                                                                   приобретение спецодежды, средств индивидуальной защиты;                                                                                                                                приобретение смывающих и обеззараживающих средств;                                                                                                                                              проведение специальной оценки условий труда рабочих мест;                                                                                                                                                                                                                                                                                      оснащение, приобретение специальных изданий для специалистов по охране труда</t>
  </si>
  <si>
    <t xml:space="preserve">Наименование муниципальной программы, основного мероприятия, мероприятий </t>
  </si>
  <si>
    <t>Основные направления реализации</t>
  </si>
  <si>
    <t>от 29.12.2023 № 1653 -п</t>
  </si>
</sst>
</file>

<file path=xl/styles.xml><?xml version="1.0" encoding="utf-8"?>
<styleSheet xmlns="http://schemas.openxmlformats.org/spreadsheetml/2006/main">
  <fonts count="18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sz val="10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0"/>
      <color rgb="FF000000"/>
      <name val="Arial Cyr"/>
    </font>
    <font>
      <sz val="13"/>
      <color rgb="FF000000"/>
      <name val="Times New Roman"/>
      <family val="1"/>
      <charset val="204"/>
    </font>
    <font>
      <sz val="13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99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  <xf numFmtId="4" fontId="15" fillId="4" borderId="5">
      <alignment horizontal="right" vertical="top" shrinkToFit="1"/>
    </xf>
  </cellStyleXfs>
  <cellXfs count="97">
    <xf numFmtId="0" fontId="0" fillId="0" borderId="0" xfId="0"/>
    <xf numFmtId="0" fontId="3" fillId="2" borderId="0" xfId="0" applyFont="1" applyFill="1" applyAlignment="1"/>
    <xf numFmtId="0" fontId="3" fillId="2" borderId="0" xfId="0" applyFont="1" applyFill="1"/>
    <xf numFmtId="49" fontId="3" fillId="2" borderId="0" xfId="0" applyNumberFormat="1" applyFont="1" applyFill="1"/>
    <xf numFmtId="0" fontId="4" fillId="2" borderId="0" xfId="0" applyFont="1" applyFill="1"/>
    <xf numFmtId="0" fontId="3" fillId="2" borderId="0" xfId="0" applyFont="1" applyFill="1" applyAlignment="1">
      <alignment horizontal="center" vertical="top"/>
    </xf>
    <xf numFmtId="0" fontId="1" fillId="2" borderId="0" xfId="0" applyFont="1" applyFill="1"/>
    <xf numFmtId="49" fontId="4" fillId="2" borderId="0" xfId="0" applyNumberFormat="1" applyFont="1" applyFill="1"/>
    <xf numFmtId="3" fontId="3" fillId="2" borderId="0" xfId="0" applyNumberFormat="1" applyFont="1" applyFill="1"/>
    <xf numFmtId="3" fontId="4" fillId="2" borderId="0" xfId="0" applyNumberFormat="1" applyFont="1" applyFill="1"/>
    <xf numFmtId="0" fontId="3" fillId="2" borderId="0" xfId="0" applyFont="1" applyFill="1" applyAlignment="1">
      <alignment vertical="top"/>
    </xf>
    <xf numFmtId="1" fontId="1" fillId="2" borderId="1" xfId="0" applyNumberFormat="1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top"/>
    </xf>
    <xf numFmtId="0" fontId="1" fillId="2" borderId="1" xfId="0" applyFont="1" applyFill="1" applyBorder="1" applyAlignment="1">
      <alignment horizontal="center" vertical="top"/>
    </xf>
    <xf numFmtId="4" fontId="4" fillId="2" borderId="0" xfId="0" applyNumberFormat="1" applyFont="1" applyFill="1" applyAlignment="1">
      <alignment horizontal="right"/>
    </xf>
    <xf numFmtId="0" fontId="6" fillId="2" borderId="0" xfId="0" applyFont="1" applyFill="1" applyAlignment="1">
      <alignment horizontal="left"/>
    </xf>
    <xf numFmtId="0" fontId="4" fillId="2" borderId="0" xfId="0" applyFont="1" applyFill="1" applyAlignment="1">
      <alignment horizontal="left"/>
    </xf>
    <xf numFmtId="0" fontId="9" fillId="2" borderId="1" xfId="0" applyFont="1" applyFill="1" applyBorder="1" applyAlignment="1">
      <alignment horizontal="center" vertical="center" wrapText="1"/>
    </xf>
    <xf numFmtId="49" fontId="9" fillId="2" borderId="1" xfId="0" applyNumberFormat="1" applyFont="1" applyFill="1" applyBorder="1" applyAlignment="1">
      <alignment horizontal="center" vertical="center" wrapText="1"/>
    </xf>
    <xf numFmtId="1" fontId="9" fillId="2" borderId="1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top" wrapText="1"/>
    </xf>
    <xf numFmtId="49" fontId="9" fillId="2" borderId="1" xfId="0" applyNumberFormat="1" applyFont="1" applyFill="1" applyBorder="1" applyAlignment="1">
      <alignment horizontal="center" vertical="top" wrapText="1"/>
    </xf>
    <xf numFmtId="1" fontId="9" fillId="2" borderId="1" xfId="0" applyNumberFormat="1" applyFont="1" applyFill="1" applyBorder="1" applyAlignment="1">
      <alignment horizontal="center" vertical="top" wrapText="1"/>
    </xf>
    <xf numFmtId="0" fontId="12" fillId="2" borderId="1" xfId="0" applyFont="1" applyFill="1" applyBorder="1" applyAlignment="1">
      <alignment horizontal="left" vertical="center" wrapText="1"/>
    </xf>
    <xf numFmtId="0" fontId="12" fillId="2" borderId="1" xfId="0" applyFont="1" applyFill="1" applyBorder="1" applyAlignment="1">
      <alignment horizontal="center" vertical="center" wrapText="1"/>
    </xf>
    <xf numFmtId="49" fontId="12" fillId="2" borderId="1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vertical="top" wrapText="1"/>
    </xf>
    <xf numFmtId="4" fontId="9" fillId="2" borderId="1" xfId="0" applyNumberFormat="1" applyFont="1" applyFill="1" applyBorder="1" applyAlignment="1">
      <alignment horizontal="center" vertical="top" wrapText="1"/>
    </xf>
    <xf numFmtId="0" fontId="9" fillId="2" borderId="1" xfId="0" applyFont="1" applyFill="1" applyBorder="1" applyAlignment="1">
      <alignment horizontal="center" vertical="top"/>
    </xf>
    <xf numFmtId="0" fontId="13" fillId="2" borderId="1" xfId="0" applyFont="1" applyFill="1" applyBorder="1" applyAlignment="1">
      <alignment vertical="top" wrapText="1"/>
    </xf>
    <xf numFmtId="0" fontId="13" fillId="2" borderId="1" xfId="0" applyFont="1" applyFill="1" applyBorder="1" applyAlignment="1">
      <alignment horizontal="center" vertical="top" wrapText="1"/>
    </xf>
    <xf numFmtId="49" fontId="13" fillId="2" borderId="1" xfId="0" applyNumberFormat="1" applyFont="1" applyFill="1" applyBorder="1" applyAlignment="1">
      <alignment horizontal="center" vertical="top" wrapText="1"/>
    </xf>
    <xf numFmtId="0" fontId="9" fillId="2" borderId="1" xfId="0" applyFont="1" applyFill="1" applyBorder="1" applyAlignment="1">
      <alignment horizontal="right" vertical="top" wrapText="1"/>
    </xf>
    <xf numFmtId="0" fontId="9" fillId="2" borderId="1" xfId="0" applyFont="1" applyFill="1" applyBorder="1" applyAlignment="1">
      <alignment vertical="top"/>
    </xf>
    <xf numFmtId="4" fontId="12" fillId="0" borderId="1" xfId="0" applyNumberFormat="1" applyFont="1" applyFill="1" applyBorder="1" applyAlignment="1">
      <alignment horizontal="center" vertical="center" wrapText="1"/>
    </xf>
    <xf numFmtId="4" fontId="14" fillId="2" borderId="1" xfId="0" applyNumberFormat="1" applyFont="1" applyFill="1" applyBorder="1" applyAlignment="1">
      <alignment horizontal="center" vertical="top" wrapText="1"/>
    </xf>
    <xf numFmtId="4" fontId="9" fillId="0" borderId="1" xfId="0" applyNumberFormat="1" applyFont="1" applyFill="1" applyBorder="1" applyAlignment="1">
      <alignment horizontal="center" vertical="top" wrapText="1"/>
    </xf>
    <xf numFmtId="4" fontId="13" fillId="0" borderId="1" xfId="0" applyNumberFormat="1" applyFont="1" applyFill="1" applyBorder="1" applyAlignment="1">
      <alignment horizontal="center" vertical="top" wrapText="1"/>
    </xf>
    <xf numFmtId="4" fontId="12" fillId="2" borderId="1" xfId="0" applyNumberFormat="1" applyFont="1" applyFill="1" applyBorder="1" applyAlignment="1">
      <alignment horizontal="center" vertical="center" wrapText="1"/>
    </xf>
    <xf numFmtId="4" fontId="14" fillId="0" borderId="1" xfId="0" applyNumberFormat="1" applyFont="1" applyFill="1" applyBorder="1" applyAlignment="1">
      <alignment horizontal="center" vertical="top" wrapText="1"/>
    </xf>
    <xf numFmtId="4" fontId="13" fillId="2" borderId="1" xfId="0" applyNumberFormat="1" applyFont="1" applyFill="1" applyBorder="1" applyAlignment="1">
      <alignment horizontal="center" vertical="top" wrapText="1"/>
    </xf>
    <xf numFmtId="0" fontId="4" fillId="2" borderId="0" xfId="0" applyFont="1" applyFill="1" applyAlignment="1"/>
    <xf numFmtId="3" fontId="3" fillId="3" borderId="0" xfId="0" applyNumberFormat="1" applyFont="1" applyFill="1"/>
    <xf numFmtId="0" fontId="7" fillId="2" borderId="0" xfId="0" applyFont="1" applyFill="1" applyAlignment="1">
      <alignment vertical="top" wrapText="1"/>
    </xf>
    <xf numFmtId="0" fontId="7" fillId="2" borderId="0" xfId="0" applyFont="1" applyFill="1" applyAlignment="1"/>
    <xf numFmtId="0" fontId="4" fillId="2" borderId="0" xfId="0" applyFont="1" applyFill="1" applyAlignment="1">
      <alignment horizontal="right" vertical="top"/>
    </xf>
    <xf numFmtId="0" fontId="12" fillId="2" borderId="4" xfId="0" applyFont="1" applyFill="1" applyBorder="1" applyAlignment="1">
      <alignment horizontal="left" vertical="top" wrapText="1"/>
    </xf>
    <xf numFmtId="0" fontId="9" fillId="2" borderId="1" xfId="0" applyFont="1" applyFill="1" applyBorder="1" applyAlignment="1">
      <alignment vertical="top"/>
    </xf>
    <xf numFmtId="4" fontId="4" fillId="2" borderId="0" xfId="0" applyNumberFormat="1" applyFont="1" applyFill="1" applyAlignment="1"/>
    <xf numFmtId="4" fontId="16" fillId="0" borderId="5" xfId="2" applyNumberFormat="1" applyFont="1" applyFill="1" applyAlignment="1" applyProtection="1">
      <alignment horizontal="center" shrinkToFit="1"/>
    </xf>
    <xf numFmtId="4" fontId="17" fillId="0" borderId="1" xfId="0" applyNumberFormat="1" applyFont="1" applyFill="1" applyBorder="1" applyAlignment="1">
      <alignment horizontal="center"/>
    </xf>
    <xf numFmtId="0" fontId="9" fillId="0" borderId="4" xfId="0" applyNumberFormat="1" applyFont="1" applyFill="1" applyBorder="1" applyAlignment="1">
      <alignment horizontal="left" vertical="top" wrapText="1"/>
    </xf>
    <xf numFmtId="0" fontId="9" fillId="2" borderId="4" xfId="0" applyFont="1" applyFill="1" applyBorder="1" applyAlignment="1">
      <alignment horizontal="center" vertical="top"/>
    </xf>
    <xf numFmtId="0" fontId="1" fillId="2" borderId="4" xfId="0" applyFont="1" applyFill="1" applyBorder="1" applyAlignment="1">
      <alignment horizontal="center" vertical="top"/>
    </xf>
    <xf numFmtId="3" fontId="3" fillId="0" borderId="0" xfId="0" applyNumberFormat="1" applyFont="1" applyFill="1"/>
    <xf numFmtId="1" fontId="9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top" wrapText="1"/>
    </xf>
    <xf numFmtId="3" fontId="4" fillId="0" borderId="0" xfId="0" applyNumberFormat="1" applyFont="1" applyFill="1"/>
    <xf numFmtId="0" fontId="4" fillId="2" borderId="0" xfId="0" applyFont="1" applyFill="1" applyAlignment="1"/>
    <xf numFmtId="0" fontId="4" fillId="2" borderId="0" xfId="0" applyFont="1" applyFill="1" applyAlignment="1"/>
    <xf numFmtId="0" fontId="4" fillId="2" borderId="0" xfId="0" applyFont="1" applyFill="1" applyAlignment="1"/>
    <xf numFmtId="0" fontId="3" fillId="0" borderId="0" xfId="0" applyFont="1" applyFill="1" applyAlignment="1">
      <alignment vertical="top"/>
    </xf>
    <xf numFmtId="0" fontId="3" fillId="0" borderId="0" xfId="0" applyFont="1" applyFill="1"/>
    <xf numFmtId="1" fontId="9" fillId="0" borderId="1" xfId="0" applyNumberFormat="1" applyFont="1" applyFill="1" applyBorder="1" applyAlignment="1">
      <alignment horizontal="center" vertical="top" wrapText="1"/>
    </xf>
    <xf numFmtId="0" fontId="9" fillId="0" borderId="4" xfId="0" applyFont="1" applyFill="1" applyBorder="1" applyAlignment="1">
      <alignment horizontal="center" vertical="top"/>
    </xf>
    <xf numFmtId="0" fontId="9" fillId="0" borderId="1" xfId="0" applyFont="1" applyFill="1" applyBorder="1" applyAlignment="1">
      <alignment vertical="top" wrapText="1"/>
    </xf>
    <xf numFmtId="0" fontId="4" fillId="2" borderId="0" xfId="0" applyFont="1" applyFill="1" applyAlignment="1">
      <alignment horizontal="left" wrapText="1"/>
    </xf>
    <xf numFmtId="4" fontId="9" fillId="0" borderId="1" xfId="0" applyNumberFormat="1" applyFont="1" applyFill="1" applyBorder="1" applyAlignment="1">
      <alignment horizontal="center" vertical="top"/>
    </xf>
    <xf numFmtId="0" fontId="9" fillId="0" borderId="1" xfId="0" applyFont="1" applyFill="1" applyBorder="1" applyAlignment="1">
      <alignment horizontal="center" vertical="top"/>
    </xf>
    <xf numFmtId="0" fontId="9" fillId="0" borderId="2" xfId="0" applyFont="1" applyFill="1" applyBorder="1" applyAlignment="1">
      <alignment horizontal="center" vertical="top"/>
    </xf>
    <xf numFmtId="0" fontId="4" fillId="2" borderId="0" xfId="0" applyFont="1" applyFill="1" applyAlignment="1"/>
    <xf numFmtId="0" fontId="5" fillId="2" borderId="0" xfId="0" applyFont="1" applyFill="1" applyAlignment="1"/>
    <xf numFmtId="0" fontId="1" fillId="2" borderId="1" xfId="0" applyFont="1" applyFill="1" applyBorder="1" applyAlignment="1">
      <alignment horizontal="center" vertical="top"/>
    </xf>
    <xf numFmtId="0" fontId="1" fillId="2" borderId="2" xfId="0" applyFont="1" applyFill="1" applyBorder="1" applyAlignment="1">
      <alignment horizontal="center" vertical="top"/>
    </xf>
    <xf numFmtId="0" fontId="9" fillId="0" borderId="1" xfId="0" applyNumberFormat="1" applyFont="1" applyFill="1" applyBorder="1" applyAlignment="1">
      <alignment horizontal="left" vertical="top" wrapText="1"/>
    </xf>
    <xf numFmtId="0" fontId="9" fillId="0" borderId="2" xfId="0" applyNumberFormat="1" applyFont="1" applyFill="1" applyBorder="1" applyAlignment="1">
      <alignment horizontal="left" vertical="top" wrapText="1"/>
    </xf>
    <xf numFmtId="0" fontId="9" fillId="0" borderId="3" xfId="0" applyNumberFormat="1" applyFont="1" applyFill="1" applyBorder="1" applyAlignment="1">
      <alignment horizontal="left" vertical="top" wrapText="1"/>
    </xf>
    <xf numFmtId="0" fontId="9" fillId="0" borderId="4" xfId="0" applyNumberFormat="1" applyFont="1" applyFill="1" applyBorder="1" applyAlignment="1">
      <alignment horizontal="left" vertical="top" wrapText="1"/>
    </xf>
    <xf numFmtId="0" fontId="9" fillId="2" borderId="2" xfId="0" applyFont="1" applyFill="1" applyBorder="1" applyAlignment="1">
      <alignment horizontal="left" vertical="top" wrapText="1"/>
    </xf>
    <xf numFmtId="0" fontId="9" fillId="2" borderId="3" xfId="0" applyFont="1" applyFill="1" applyBorder="1" applyAlignment="1">
      <alignment horizontal="left" vertical="top" wrapText="1"/>
    </xf>
    <xf numFmtId="0" fontId="9" fillId="2" borderId="4" xfId="0" applyFont="1" applyFill="1" applyBorder="1" applyAlignment="1">
      <alignment horizontal="left" vertical="top" wrapText="1"/>
    </xf>
    <xf numFmtId="0" fontId="9" fillId="2" borderId="2" xfId="0" applyFont="1" applyFill="1" applyBorder="1" applyAlignment="1">
      <alignment horizontal="left" vertical="top"/>
    </xf>
    <xf numFmtId="0" fontId="9" fillId="2" borderId="3" xfId="0" applyFont="1" applyFill="1" applyBorder="1" applyAlignment="1">
      <alignment horizontal="left" vertical="top"/>
    </xf>
    <xf numFmtId="0" fontId="9" fillId="2" borderId="4" xfId="0" applyFont="1" applyFill="1" applyBorder="1" applyAlignment="1">
      <alignment horizontal="left" vertical="top"/>
    </xf>
    <xf numFmtId="0" fontId="7" fillId="2" borderId="0" xfId="0" applyFont="1" applyFill="1" applyAlignment="1">
      <alignment horizontal="left"/>
    </xf>
    <xf numFmtId="0" fontId="7" fillId="2" borderId="0" xfId="0" applyFont="1" applyFill="1" applyAlignment="1">
      <alignment horizontal="left" vertical="top" wrapText="1"/>
    </xf>
    <xf numFmtId="3" fontId="10" fillId="2" borderId="0" xfId="0" applyNumberFormat="1" applyFont="1" applyFill="1" applyAlignment="1">
      <alignment horizontal="center"/>
    </xf>
    <xf numFmtId="0" fontId="9" fillId="2" borderId="1" xfId="0" applyFont="1" applyFill="1" applyBorder="1" applyAlignment="1">
      <alignment horizontal="center" vertical="top"/>
    </xf>
    <xf numFmtId="0" fontId="9" fillId="2" borderId="2" xfId="0" applyFont="1" applyFill="1" applyBorder="1" applyAlignment="1">
      <alignment horizontal="center" vertical="top"/>
    </xf>
    <xf numFmtId="0" fontId="1" fillId="2" borderId="1" xfId="0" applyFont="1" applyFill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left" vertical="top" wrapText="1"/>
    </xf>
    <xf numFmtId="0" fontId="12" fillId="2" borderId="3" xfId="0" applyFont="1" applyFill="1" applyBorder="1" applyAlignment="1">
      <alignment horizontal="left" vertical="top" wrapText="1"/>
    </xf>
    <xf numFmtId="0" fontId="9" fillId="0" borderId="1" xfId="0" applyFont="1" applyFill="1" applyBorder="1" applyAlignment="1">
      <alignment horizontal="center" vertical="center" wrapText="1"/>
    </xf>
    <xf numFmtId="3" fontId="11" fillId="2" borderId="1" xfId="1" applyNumberFormat="1" applyFont="1" applyFill="1" applyBorder="1" applyAlignment="1" applyProtection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left" vertical="top" wrapText="1"/>
    </xf>
  </cellXfs>
  <cellStyles count="3">
    <cellStyle name="xl36" xfId="2"/>
    <cellStyle name="Гиперссылка" xfId="1" builtinId="8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244"/>
  <sheetViews>
    <sheetView tabSelected="1" view="pageBreakPreview" zoomScaleSheetLayoutView="100" workbookViewId="0">
      <selection activeCell="I5" sqref="I5"/>
    </sheetView>
  </sheetViews>
  <sheetFormatPr defaultColWidth="9.140625" defaultRowHeight="12.75"/>
  <cols>
    <col min="1" max="1" width="17.85546875" style="1" customWidth="1"/>
    <col min="2" max="2" width="25.28515625" style="2" customWidth="1"/>
    <col min="3" max="3" width="21.140625" style="2" customWidth="1"/>
    <col min="4" max="5" width="7.28515625" style="2" hidden="1" customWidth="1"/>
    <col min="6" max="6" width="12.7109375" style="3" hidden="1" customWidth="1"/>
    <col min="7" max="7" width="7" style="2" hidden="1" customWidth="1"/>
    <col min="8" max="8" width="8.42578125" style="2" hidden="1" customWidth="1"/>
    <col min="9" max="9" width="13.85546875" style="8" customWidth="1"/>
    <col min="10" max="10" width="13.85546875" style="42" customWidth="1"/>
    <col min="11" max="14" width="14" style="54" bestFit="1" customWidth="1"/>
    <col min="15" max="15" width="28.5703125" style="61" customWidth="1"/>
    <col min="16" max="16" width="37.5703125" style="10" customWidth="1"/>
    <col min="17" max="17" width="18.28515625" style="5" customWidth="1"/>
    <col min="18" max="16384" width="9.140625" style="2"/>
  </cols>
  <sheetData>
    <row r="1" spans="1:19" ht="18.75">
      <c r="J1" s="8"/>
      <c r="P1" s="59" t="s">
        <v>49</v>
      </c>
      <c r="Q1" s="41"/>
      <c r="R1" s="41"/>
    </row>
    <row r="2" spans="1:19" ht="18.75">
      <c r="J2" s="8"/>
      <c r="P2" s="41" t="s">
        <v>39</v>
      </c>
      <c r="Q2" s="41"/>
      <c r="R2" s="41"/>
    </row>
    <row r="3" spans="1:19" ht="18.75">
      <c r="J3" s="8"/>
      <c r="P3" s="16" t="s">
        <v>40</v>
      </c>
      <c r="Q3" s="16"/>
      <c r="R3" s="16"/>
    </row>
    <row r="4" spans="1:19" ht="18.75">
      <c r="J4" s="8"/>
      <c r="P4" s="60" t="s">
        <v>53</v>
      </c>
      <c r="Q4" s="41"/>
      <c r="R4" s="41"/>
    </row>
    <row r="5" spans="1:19" ht="23.25" customHeight="1">
      <c r="J5" s="8"/>
      <c r="P5" s="15"/>
      <c r="Q5" s="15"/>
      <c r="R5" s="15"/>
    </row>
    <row r="6" spans="1:19" ht="18.75">
      <c r="A6" s="58" t="s">
        <v>41</v>
      </c>
      <c r="I6" s="41"/>
      <c r="J6" s="8"/>
      <c r="O6" s="62"/>
      <c r="P6" s="84" t="s">
        <v>35</v>
      </c>
      <c r="Q6" s="84"/>
      <c r="R6" s="44"/>
      <c r="S6" s="44"/>
    </row>
    <row r="7" spans="1:19" ht="58.5" customHeight="1">
      <c r="I7" s="48"/>
      <c r="J7" s="8"/>
      <c r="O7" s="62"/>
      <c r="P7" s="85" t="s">
        <v>36</v>
      </c>
      <c r="Q7" s="85"/>
      <c r="R7" s="43"/>
      <c r="S7" s="43"/>
    </row>
    <row r="8" spans="1:19" ht="34.5" customHeight="1">
      <c r="A8" s="86" t="s">
        <v>31</v>
      </c>
      <c r="B8" s="86"/>
      <c r="C8" s="86"/>
      <c r="D8" s="86"/>
      <c r="E8" s="86"/>
      <c r="F8" s="86"/>
      <c r="G8" s="86"/>
      <c r="H8" s="86"/>
      <c r="I8" s="86"/>
      <c r="J8" s="86"/>
      <c r="K8" s="86"/>
      <c r="L8" s="86"/>
      <c r="M8" s="86"/>
      <c r="N8" s="86"/>
      <c r="O8" s="86"/>
      <c r="P8" s="86"/>
      <c r="Q8" s="86"/>
    </row>
    <row r="9" spans="1:19" ht="16.5" customHeight="1">
      <c r="J9" s="8"/>
    </row>
    <row r="10" spans="1:19" ht="27.75" customHeight="1">
      <c r="A10" s="94" t="s">
        <v>21</v>
      </c>
      <c r="B10" s="95" t="s">
        <v>51</v>
      </c>
      <c r="C10" s="95" t="s">
        <v>0</v>
      </c>
      <c r="D10" s="94" t="s">
        <v>20</v>
      </c>
      <c r="E10" s="94"/>
      <c r="F10" s="94"/>
      <c r="G10" s="94"/>
      <c r="H10" s="94"/>
      <c r="I10" s="93" t="s">
        <v>28</v>
      </c>
      <c r="J10" s="93"/>
      <c r="K10" s="93"/>
      <c r="L10" s="93"/>
      <c r="M10" s="93"/>
      <c r="N10" s="93"/>
      <c r="O10" s="92" t="s">
        <v>30</v>
      </c>
      <c r="P10" s="95" t="s">
        <v>52</v>
      </c>
      <c r="Q10" s="89" t="s">
        <v>34</v>
      </c>
    </row>
    <row r="11" spans="1:19" ht="61.5" customHeight="1">
      <c r="A11" s="94"/>
      <c r="B11" s="95"/>
      <c r="C11" s="95"/>
      <c r="D11" s="17" t="s">
        <v>1</v>
      </c>
      <c r="E11" s="17" t="s">
        <v>2</v>
      </c>
      <c r="F11" s="18" t="s">
        <v>3</v>
      </c>
      <c r="G11" s="17" t="s">
        <v>4</v>
      </c>
      <c r="H11" s="17" t="s">
        <v>18</v>
      </c>
      <c r="I11" s="19">
        <v>2021</v>
      </c>
      <c r="J11" s="19">
        <v>2022</v>
      </c>
      <c r="K11" s="55">
        <v>2023</v>
      </c>
      <c r="L11" s="55">
        <v>2024</v>
      </c>
      <c r="M11" s="55">
        <v>2025</v>
      </c>
      <c r="N11" s="55">
        <v>2026</v>
      </c>
      <c r="O11" s="92"/>
      <c r="P11" s="95"/>
      <c r="Q11" s="89"/>
    </row>
    <row r="12" spans="1:19" ht="15.75" customHeight="1">
      <c r="A12" s="20">
        <v>1</v>
      </c>
      <c r="B12" s="20">
        <v>2</v>
      </c>
      <c r="C12" s="20">
        <v>3</v>
      </c>
      <c r="D12" s="20">
        <v>4</v>
      </c>
      <c r="E12" s="20">
        <v>5</v>
      </c>
      <c r="F12" s="21">
        <v>6</v>
      </c>
      <c r="G12" s="20">
        <v>7</v>
      </c>
      <c r="H12" s="21">
        <v>8</v>
      </c>
      <c r="I12" s="20">
        <v>4</v>
      </c>
      <c r="J12" s="21" t="s">
        <v>29</v>
      </c>
      <c r="K12" s="56">
        <v>6</v>
      </c>
      <c r="L12" s="63">
        <v>7</v>
      </c>
      <c r="M12" s="63">
        <v>8.44444444444445</v>
      </c>
      <c r="N12" s="63">
        <v>9.1111111111111196</v>
      </c>
      <c r="O12" s="63">
        <v>9.7777777777777803</v>
      </c>
      <c r="P12" s="22">
        <v>11</v>
      </c>
      <c r="Q12" s="11">
        <v>12</v>
      </c>
    </row>
    <row r="13" spans="1:19" ht="21.75" customHeight="1">
      <c r="A13" s="90" t="s">
        <v>5</v>
      </c>
      <c r="B13" s="90" t="s">
        <v>38</v>
      </c>
      <c r="C13" s="23" t="s">
        <v>6</v>
      </c>
      <c r="D13" s="24" t="s">
        <v>7</v>
      </c>
      <c r="E13" s="24" t="s">
        <v>7</v>
      </c>
      <c r="F13" s="25" t="s">
        <v>7</v>
      </c>
      <c r="G13" s="24" t="s">
        <v>7</v>
      </c>
      <c r="H13" s="24"/>
      <c r="I13" s="34">
        <f>I14+I15</f>
        <v>4459404.16</v>
      </c>
      <c r="J13" s="38">
        <f>J14+J15</f>
        <v>4406689.41</v>
      </c>
      <c r="K13" s="34">
        <f>K14+K15</f>
        <v>4336860.34</v>
      </c>
      <c r="L13" s="34">
        <f t="shared" ref="L13:M13" si="0">L14+L15</f>
        <v>3529878</v>
      </c>
      <c r="M13" s="34">
        <f t="shared" si="0"/>
        <v>3461149</v>
      </c>
      <c r="N13" s="34">
        <f t="shared" ref="N13" si="1">N14+N15</f>
        <v>3485149</v>
      </c>
      <c r="O13" s="67"/>
      <c r="P13" s="87"/>
      <c r="Q13" s="72"/>
    </row>
    <row r="14" spans="1:19" ht="31.5">
      <c r="A14" s="91"/>
      <c r="B14" s="91"/>
      <c r="C14" s="26" t="s">
        <v>16</v>
      </c>
      <c r="D14" s="20"/>
      <c r="E14" s="20"/>
      <c r="F14" s="21"/>
      <c r="G14" s="27"/>
      <c r="H14" s="27"/>
      <c r="I14" s="39">
        <f>I35</f>
        <v>500000</v>
      </c>
      <c r="J14" s="35">
        <f>J35</f>
        <v>770000</v>
      </c>
      <c r="K14" s="39">
        <f t="shared" ref="K14:M14" si="2">K35</f>
        <v>652000</v>
      </c>
      <c r="L14" s="39">
        <f t="shared" si="2"/>
        <v>660000</v>
      </c>
      <c r="M14" s="39">
        <f t="shared" si="2"/>
        <v>660000</v>
      </c>
      <c r="N14" s="39">
        <f t="shared" ref="N14" si="3">N35</f>
        <v>660000</v>
      </c>
      <c r="O14" s="68"/>
      <c r="P14" s="87"/>
      <c r="Q14" s="72"/>
    </row>
    <row r="15" spans="1:19" ht="18.75" customHeight="1">
      <c r="A15" s="91"/>
      <c r="B15" s="91"/>
      <c r="C15" s="26" t="s">
        <v>17</v>
      </c>
      <c r="D15" s="20"/>
      <c r="E15" s="20"/>
      <c r="F15" s="21"/>
      <c r="G15" s="27"/>
      <c r="H15" s="27"/>
      <c r="I15" s="35">
        <f>I26+I27+I28+I29+I30+I31+I32+I33</f>
        <v>3959404.16</v>
      </c>
      <c r="J15" s="35">
        <f>J26+J27+J28+J29+J30+J31+J32+J33</f>
        <v>3636689.41</v>
      </c>
      <c r="K15" s="39">
        <f t="shared" ref="K15:L15" si="4">K26+K27+K28+K29+K30+K31+K32+K33+K24</f>
        <v>3684860.34</v>
      </c>
      <c r="L15" s="39">
        <f t="shared" si="4"/>
        <v>2869878</v>
      </c>
      <c r="M15" s="39">
        <f>M26+M27+M28+M29+M30+M31+M32+M33+M24</f>
        <v>2801149</v>
      </c>
      <c r="N15" s="39">
        <f>N26+N27+N28+N29+N30+N31+N32+N33+N24</f>
        <v>2825149</v>
      </c>
      <c r="O15" s="68"/>
      <c r="P15" s="87"/>
      <c r="Q15" s="72"/>
    </row>
    <row r="16" spans="1:19" ht="19.5" customHeight="1">
      <c r="A16" s="91"/>
      <c r="B16" s="91"/>
      <c r="C16" s="26" t="s">
        <v>10</v>
      </c>
      <c r="D16" s="28">
        <v>902</v>
      </c>
      <c r="E16" s="20" t="s">
        <v>7</v>
      </c>
      <c r="F16" s="21" t="s">
        <v>7</v>
      </c>
      <c r="G16" s="20" t="s">
        <v>7</v>
      </c>
      <c r="H16" s="20"/>
      <c r="I16" s="36">
        <f>I26+I35</f>
        <v>741026</v>
      </c>
      <c r="J16" s="27">
        <f t="shared" ref="J16:M16" si="5">J26+J35</f>
        <v>1108968.58</v>
      </c>
      <c r="K16" s="36">
        <f>K26+K35</f>
        <v>796897.33</v>
      </c>
      <c r="L16" s="36">
        <f t="shared" si="5"/>
        <v>1091751</v>
      </c>
      <c r="M16" s="36">
        <f t="shared" si="5"/>
        <v>1051451</v>
      </c>
      <c r="N16" s="36">
        <f t="shared" ref="N16" si="6">N26+N35</f>
        <v>1051451</v>
      </c>
      <c r="O16" s="68"/>
      <c r="P16" s="87"/>
      <c r="Q16" s="72"/>
    </row>
    <row r="17" spans="1:17" ht="18" customHeight="1">
      <c r="A17" s="91"/>
      <c r="B17" s="91"/>
      <c r="C17" s="26" t="s">
        <v>12</v>
      </c>
      <c r="D17" s="28">
        <v>901</v>
      </c>
      <c r="E17" s="20" t="s">
        <v>7</v>
      </c>
      <c r="F17" s="21" t="s">
        <v>7</v>
      </c>
      <c r="G17" s="20" t="s">
        <v>7</v>
      </c>
      <c r="H17" s="20"/>
      <c r="I17" s="36">
        <f t="shared" ref="I17:I22" si="7">I27</f>
        <v>300</v>
      </c>
      <c r="J17" s="27">
        <f t="shared" ref="J17:K18" si="8">J27</f>
        <v>34203</v>
      </c>
      <c r="K17" s="36">
        <f t="shared" si="8"/>
        <v>49907</v>
      </c>
      <c r="L17" s="36">
        <f t="shared" ref="L17:M17" si="9">L27</f>
        <v>72177</v>
      </c>
      <c r="M17" s="36">
        <f t="shared" si="9"/>
        <v>59276</v>
      </c>
      <c r="N17" s="36">
        <f t="shared" ref="N17" si="10">N27</f>
        <v>59276</v>
      </c>
      <c r="O17" s="68"/>
      <c r="P17" s="87"/>
      <c r="Q17" s="72"/>
    </row>
    <row r="18" spans="1:17" ht="31.5">
      <c r="A18" s="91"/>
      <c r="B18" s="91"/>
      <c r="C18" s="26" t="s">
        <v>13</v>
      </c>
      <c r="D18" s="28">
        <v>904</v>
      </c>
      <c r="E18" s="20" t="s">
        <v>7</v>
      </c>
      <c r="F18" s="21" t="s">
        <v>7</v>
      </c>
      <c r="G18" s="20" t="s">
        <v>7</v>
      </c>
      <c r="H18" s="20"/>
      <c r="I18" s="36">
        <f t="shared" si="7"/>
        <v>2786527.44</v>
      </c>
      <c r="J18" s="27">
        <f t="shared" si="8"/>
        <v>2485225.83</v>
      </c>
      <c r="K18" s="36">
        <f>K28</f>
        <v>2753539.81</v>
      </c>
      <c r="L18" s="36">
        <f t="shared" ref="L18:M18" si="11">L28</f>
        <v>980912</v>
      </c>
      <c r="M18" s="36">
        <f t="shared" si="11"/>
        <v>980912</v>
      </c>
      <c r="N18" s="36">
        <f t="shared" ref="N18" si="12">N28</f>
        <v>980912</v>
      </c>
      <c r="O18" s="68"/>
      <c r="P18" s="87"/>
      <c r="Q18" s="72"/>
    </row>
    <row r="19" spans="1:17" ht="31.5">
      <c r="A19" s="91"/>
      <c r="B19" s="91"/>
      <c r="C19" s="26" t="s">
        <v>14</v>
      </c>
      <c r="D19" s="28">
        <v>905</v>
      </c>
      <c r="E19" s="20" t="s">
        <v>7</v>
      </c>
      <c r="F19" s="21" t="s">
        <v>7</v>
      </c>
      <c r="G19" s="20" t="s">
        <v>7</v>
      </c>
      <c r="H19" s="20"/>
      <c r="I19" s="36">
        <f t="shared" si="7"/>
        <v>690806</v>
      </c>
      <c r="J19" s="27">
        <f t="shared" ref="J19:K20" si="13">J29</f>
        <v>481336</v>
      </c>
      <c r="K19" s="36">
        <f t="shared" si="13"/>
        <v>475669.8</v>
      </c>
      <c r="L19" s="36">
        <f t="shared" ref="L19:M19" si="14">L29</f>
        <v>827065</v>
      </c>
      <c r="M19" s="36">
        <f t="shared" si="14"/>
        <v>827065</v>
      </c>
      <c r="N19" s="36">
        <f t="shared" ref="N19" si="15">N29</f>
        <v>827065</v>
      </c>
      <c r="O19" s="68"/>
      <c r="P19" s="87"/>
      <c r="Q19" s="72"/>
    </row>
    <row r="20" spans="1:17" ht="31.5">
      <c r="A20" s="91"/>
      <c r="B20" s="91"/>
      <c r="C20" s="26" t="s">
        <v>22</v>
      </c>
      <c r="D20" s="28">
        <v>910</v>
      </c>
      <c r="E20" s="20" t="s">
        <v>7</v>
      </c>
      <c r="F20" s="21" t="s">
        <v>7</v>
      </c>
      <c r="G20" s="20" t="s">
        <v>7</v>
      </c>
      <c r="H20" s="20"/>
      <c r="I20" s="36">
        <f t="shared" si="7"/>
        <v>47244.72</v>
      </c>
      <c r="J20" s="27">
        <f t="shared" si="13"/>
        <v>24330</v>
      </c>
      <c r="K20" s="36">
        <f t="shared" si="13"/>
        <v>30018.400000000001</v>
      </c>
      <c r="L20" s="36">
        <f t="shared" ref="L20:M20" si="16">L30</f>
        <v>28612</v>
      </c>
      <c r="M20" s="36">
        <f t="shared" si="16"/>
        <v>28612</v>
      </c>
      <c r="N20" s="36">
        <f t="shared" ref="N20" si="17">N30</f>
        <v>28612</v>
      </c>
      <c r="O20" s="68"/>
      <c r="P20" s="87"/>
      <c r="Q20" s="72"/>
    </row>
    <row r="21" spans="1:17" ht="47.25">
      <c r="A21" s="91"/>
      <c r="B21" s="91"/>
      <c r="C21" s="26" t="s">
        <v>11</v>
      </c>
      <c r="D21" s="28">
        <v>911</v>
      </c>
      <c r="E21" s="20" t="s">
        <v>7</v>
      </c>
      <c r="F21" s="21" t="s">
        <v>7</v>
      </c>
      <c r="G21" s="20" t="s">
        <v>7</v>
      </c>
      <c r="H21" s="20"/>
      <c r="I21" s="36">
        <f t="shared" si="7"/>
        <v>95000</v>
      </c>
      <c r="J21" s="27">
        <f t="shared" ref="J21:K21" si="18">J31</f>
        <v>129523</v>
      </c>
      <c r="K21" s="36">
        <f t="shared" si="18"/>
        <v>57401</v>
      </c>
      <c r="L21" s="36">
        <f t="shared" ref="L21:M21" si="19">L31</f>
        <v>243000</v>
      </c>
      <c r="M21" s="36">
        <f t="shared" si="19"/>
        <v>243000</v>
      </c>
      <c r="N21" s="36">
        <f t="shared" ref="N21" si="20">N31</f>
        <v>243000</v>
      </c>
      <c r="O21" s="68"/>
      <c r="P21" s="87"/>
      <c r="Q21" s="72"/>
    </row>
    <row r="22" spans="1:17" ht="63">
      <c r="A22" s="91"/>
      <c r="B22" s="91"/>
      <c r="C22" s="26" t="s">
        <v>44</v>
      </c>
      <c r="D22" s="20">
        <v>917</v>
      </c>
      <c r="E22" s="20" t="s">
        <v>7</v>
      </c>
      <c r="F22" s="21" t="s">
        <v>7</v>
      </c>
      <c r="G22" s="20" t="s">
        <v>7</v>
      </c>
      <c r="H22" s="20"/>
      <c r="I22" s="36">
        <f t="shared" si="7"/>
        <v>85050</v>
      </c>
      <c r="J22" s="27">
        <f>J32</f>
        <v>68050</v>
      </c>
      <c r="K22" s="36">
        <f>K32</f>
        <v>99000</v>
      </c>
      <c r="L22" s="36">
        <f t="shared" ref="L22:M22" si="21">L32</f>
        <v>178110</v>
      </c>
      <c r="M22" s="36">
        <f t="shared" si="21"/>
        <v>178110</v>
      </c>
      <c r="N22" s="36">
        <f t="shared" ref="N22" si="22">N32</f>
        <v>178110</v>
      </c>
      <c r="O22" s="68"/>
      <c r="P22" s="87"/>
      <c r="Q22" s="72"/>
    </row>
    <row r="23" spans="1:17" ht="31.5">
      <c r="A23" s="91"/>
      <c r="B23" s="91"/>
      <c r="C23" s="26" t="s">
        <v>45</v>
      </c>
      <c r="D23" s="20">
        <v>920</v>
      </c>
      <c r="E23" s="20" t="s">
        <v>7</v>
      </c>
      <c r="F23" s="21" t="s">
        <v>7</v>
      </c>
      <c r="G23" s="20" t="s">
        <v>7</v>
      </c>
      <c r="H23" s="20"/>
      <c r="I23" s="36">
        <f t="shared" ref="I23" si="23">I33</f>
        <v>13450</v>
      </c>
      <c r="J23" s="27">
        <f t="shared" ref="J23:K23" si="24">J33</f>
        <v>75053</v>
      </c>
      <c r="K23" s="36">
        <f t="shared" si="24"/>
        <v>43893</v>
      </c>
      <c r="L23" s="36">
        <f t="shared" ref="L23:M23" si="25">L33</f>
        <v>85528</v>
      </c>
      <c r="M23" s="36">
        <f t="shared" si="25"/>
        <v>70000</v>
      </c>
      <c r="N23" s="36">
        <f t="shared" ref="N23" si="26">N33</f>
        <v>94000</v>
      </c>
      <c r="O23" s="69"/>
      <c r="P23" s="88"/>
      <c r="Q23" s="73"/>
    </row>
    <row r="24" spans="1:17" ht="31.5">
      <c r="A24" s="96"/>
      <c r="B24" s="46"/>
      <c r="C24" s="26" t="s">
        <v>43</v>
      </c>
      <c r="D24" s="47"/>
      <c r="E24" s="21"/>
      <c r="F24" s="21"/>
      <c r="G24" s="20"/>
      <c r="H24" s="20"/>
      <c r="I24" s="36"/>
      <c r="J24" s="36"/>
      <c r="K24" s="50">
        <f>K34</f>
        <v>30534</v>
      </c>
      <c r="L24" s="50">
        <f t="shared" ref="L24:M24" si="27">L34</f>
        <v>22723</v>
      </c>
      <c r="M24" s="50">
        <f t="shared" si="27"/>
        <v>22723</v>
      </c>
      <c r="N24" s="50">
        <f>N34</f>
        <v>22723</v>
      </c>
      <c r="O24" s="64"/>
      <c r="P24" s="52"/>
      <c r="Q24" s="53"/>
    </row>
    <row r="25" spans="1:17" ht="36" customHeight="1">
      <c r="A25" s="29" t="s">
        <v>8</v>
      </c>
      <c r="B25" s="29" t="s">
        <v>25</v>
      </c>
      <c r="C25" s="29"/>
      <c r="D25" s="30"/>
      <c r="E25" s="31"/>
      <c r="F25" s="31" t="s">
        <v>26</v>
      </c>
      <c r="G25" s="20"/>
      <c r="H25" s="20"/>
      <c r="I25" s="37">
        <f>SUM(I26:I35)</f>
        <v>4459404.16</v>
      </c>
      <c r="J25" s="40">
        <f>SUM(J26:J35)</f>
        <v>4406689.41</v>
      </c>
      <c r="K25" s="37">
        <f>SUM(K26:K35)</f>
        <v>4336860.34</v>
      </c>
      <c r="L25" s="37">
        <f t="shared" ref="L25:M25" si="28">SUM(L26:L35)</f>
        <v>3529878</v>
      </c>
      <c r="M25" s="37">
        <f t="shared" si="28"/>
        <v>3461149</v>
      </c>
      <c r="N25" s="37">
        <f t="shared" ref="N25" si="29">SUM(N26:N35)</f>
        <v>3485149</v>
      </c>
      <c r="O25" s="65"/>
      <c r="P25" s="26" t="s">
        <v>19</v>
      </c>
      <c r="Q25" s="12"/>
    </row>
    <row r="26" spans="1:17" ht="30" customHeight="1">
      <c r="A26" s="81" t="s">
        <v>9</v>
      </c>
      <c r="B26" s="78" t="s">
        <v>47</v>
      </c>
      <c r="C26" s="26" t="s">
        <v>10</v>
      </c>
      <c r="D26" s="32">
        <v>902</v>
      </c>
      <c r="E26" s="21" t="s">
        <v>15</v>
      </c>
      <c r="F26" s="21" t="s">
        <v>27</v>
      </c>
      <c r="G26" s="20">
        <v>240</v>
      </c>
      <c r="H26" s="20"/>
      <c r="I26" s="36">
        <v>241026</v>
      </c>
      <c r="J26" s="36">
        <f>386075-9421.42-37685</f>
        <v>338968.58</v>
      </c>
      <c r="K26" s="50">
        <v>144897.32999999999</v>
      </c>
      <c r="L26" s="50">
        <v>431751</v>
      </c>
      <c r="M26" s="50">
        <v>391451</v>
      </c>
      <c r="N26" s="50">
        <v>391451</v>
      </c>
      <c r="O26" s="75" t="s">
        <v>32</v>
      </c>
      <c r="P26" s="74" t="s">
        <v>50</v>
      </c>
      <c r="Q26" s="72">
        <v>1.2</v>
      </c>
    </row>
    <row r="27" spans="1:17" s="6" customFormat="1" ht="28.5" customHeight="1">
      <c r="A27" s="82"/>
      <c r="B27" s="79"/>
      <c r="C27" s="26" t="s">
        <v>12</v>
      </c>
      <c r="D27" s="33">
        <v>901</v>
      </c>
      <c r="E27" s="21" t="s">
        <v>15</v>
      </c>
      <c r="F27" s="21" t="s">
        <v>27</v>
      </c>
      <c r="G27" s="20">
        <v>240</v>
      </c>
      <c r="H27" s="20"/>
      <c r="I27" s="36">
        <v>300</v>
      </c>
      <c r="J27" s="36">
        <f>34203</f>
        <v>34203</v>
      </c>
      <c r="K27" s="49">
        <v>49907</v>
      </c>
      <c r="L27" s="49">
        <v>72177</v>
      </c>
      <c r="M27" s="49">
        <v>59276</v>
      </c>
      <c r="N27" s="49">
        <v>59276</v>
      </c>
      <c r="O27" s="76"/>
      <c r="P27" s="74"/>
      <c r="Q27" s="72"/>
    </row>
    <row r="28" spans="1:17" s="6" customFormat="1" ht="34.5" customHeight="1">
      <c r="A28" s="82"/>
      <c r="B28" s="79"/>
      <c r="C28" s="26" t="s">
        <v>13</v>
      </c>
      <c r="D28" s="33">
        <v>904</v>
      </c>
      <c r="E28" s="21" t="s">
        <v>15</v>
      </c>
      <c r="F28" s="21" t="s">
        <v>27</v>
      </c>
      <c r="G28" s="20">
        <v>240</v>
      </c>
      <c r="H28" s="20"/>
      <c r="I28" s="36">
        <v>2786527.44</v>
      </c>
      <c r="J28" s="36">
        <f>2678813-590-33364-154509.19-5123.98</f>
        <v>2485225.83</v>
      </c>
      <c r="K28" s="36">
        <v>2753539.81</v>
      </c>
      <c r="L28" s="36">
        <v>980912</v>
      </c>
      <c r="M28" s="36">
        <v>980912</v>
      </c>
      <c r="N28" s="36">
        <v>980912</v>
      </c>
      <c r="O28" s="76"/>
      <c r="P28" s="74"/>
      <c r="Q28" s="72"/>
    </row>
    <row r="29" spans="1:17" s="6" customFormat="1" ht="39" customHeight="1">
      <c r="A29" s="82"/>
      <c r="B29" s="79"/>
      <c r="C29" s="26" t="s">
        <v>14</v>
      </c>
      <c r="D29" s="33">
        <v>905</v>
      </c>
      <c r="E29" s="21" t="s">
        <v>15</v>
      </c>
      <c r="F29" s="21" t="s">
        <v>27</v>
      </c>
      <c r="G29" s="20">
        <v>240</v>
      </c>
      <c r="H29" s="20"/>
      <c r="I29" s="36">
        <v>690806</v>
      </c>
      <c r="J29" s="36">
        <f>601100-87745-1679-2040-28300</f>
        <v>481336</v>
      </c>
      <c r="K29" s="36">
        <v>475669.8</v>
      </c>
      <c r="L29" s="36">
        <v>827065</v>
      </c>
      <c r="M29" s="36">
        <v>827065</v>
      </c>
      <c r="N29" s="36">
        <v>827065</v>
      </c>
      <c r="O29" s="76"/>
      <c r="P29" s="74"/>
      <c r="Q29" s="72"/>
    </row>
    <row r="30" spans="1:17" s="6" customFormat="1" ht="47.25" customHeight="1">
      <c r="A30" s="82"/>
      <c r="B30" s="79"/>
      <c r="C30" s="26" t="s">
        <v>22</v>
      </c>
      <c r="D30" s="33">
        <v>910</v>
      </c>
      <c r="E30" s="21" t="s">
        <v>15</v>
      </c>
      <c r="F30" s="21" t="s">
        <v>27</v>
      </c>
      <c r="G30" s="20">
        <v>240</v>
      </c>
      <c r="H30" s="20"/>
      <c r="I30" s="36">
        <v>47244.72</v>
      </c>
      <c r="J30" s="36">
        <f>28060-3730</f>
        <v>24330</v>
      </c>
      <c r="K30" s="36">
        <v>30018.400000000001</v>
      </c>
      <c r="L30" s="36">
        <v>28612</v>
      </c>
      <c r="M30" s="36">
        <v>28612</v>
      </c>
      <c r="N30" s="36">
        <v>28612</v>
      </c>
      <c r="O30" s="76"/>
      <c r="P30" s="74"/>
      <c r="Q30" s="72"/>
    </row>
    <row r="31" spans="1:17" s="6" customFormat="1" ht="59.25" customHeight="1">
      <c r="A31" s="82"/>
      <c r="B31" s="79"/>
      <c r="C31" s="26" t="s">
        <v>11</v>
      </c>
      <c r="D31" s="33">
        <v>911</v>
      </c>
      <c r="E31" s="21" t="s">
        <v>15</v>
      </c>
      <c r="F31" s="21" t="s">
        <v>27</v>
      </c>
      <c r="G31" s="20">
        <v>240</v>
      </c>
      <c r="H31" s="20"/>
      <c r="I31" s="36">
        <v>95000</v>
      </c>
      <c r="J31" s="36">
        <f>133732-12300+8091</f>
        <v>129523</v>
      </c>
      <c r="K31" s="36">
        <v>57401</v>
      </c>
      <c r="L31" s="36">
        <v>243000</v>
      </c>
      <c r="M31" s="36">
        <v>243000</v>
      </c>
      <c r="N31" s="36">
        <v>243000</v>
      </c>
      <c r="O31" s="76"/>
      <c r="P31" s="74"/>
      <c r="Q31" s="72"/>
    </row>
    <row r="32" spans="1:17" s="6" customFormat="1" ht="67.5" customHeight="1">
      <c r="A32" s="82"/>
      <c r="B32" s="79"/>
      <c r="C32" s="26" t="s">
        <v>44</v>
      </c>
      <c r="D32" s="33">
        <v>917</v>
      </c>
      <c r="E32" s="21" t="s">
        <v>15</v>
      </c>
      <c r="F32" s="21" t="s">
        <v>27</v>
      </c>
      <c r="G32" s="20">
        <v>240</v>
      </c>
      <c r="H32" s="20"/>
      <c r="I32" s="36">
        <v>85050</v>
      </c>
      <c r="J32" s="36">
        <f>68050+13000-13000</f>
        <v>68050</v>
      </c>
      <c r="K32" s="36">
        <v>99000</v>
      </c>
      <c r="L32" s="36">
        <v>178110</v>
      </c>
      <c r="M32" s="36">
        <v>178110</v>
      </c>
      <c r="N32" s="36">
        <v>178110</v>
      </c>
      <c r="O32" s="76"/>
      <c r="P32" s="74"/>
      <c r="Q32" s="72"/>
    </row>
    <row r="33" spans="1:17" s="6" customFormat="1" ht="32.25" customHeight="1">
      <c r="A33" s="82"/>
      <c r="B33" s="79"/>
      <c r="C33" s="26" t="s">
        <v>45</v>
      </c>
      <c r="D33" s="33">
        <v>920</v>
      </c>
      <c r="E33" s="21" t="s">
        <v>15</v>
      </c>
      <c r="F33" s="21" t="s">
        <v>27</v>
      </c>
      <c r="G33" s="20">
        <v>240</v>
      </c>
      <c r="H33" s="20"/>
      <c r="I33" s="36">
        <v>13450</v>
      </c>
      <c r="J33" s="36">
        <v>75053</v>
      </c>
      <c r="K33" s="36">
        <v>43893</v>
      </c>
      <c r="L33" s="36">
        <v>85528</v>
      </c>
      <c r="M33" s="36">
        <v>70000</v>
      </c>
      <c r="N33" s="36">
        <v>94000</v>
      </c>
      <c r="O33" s="76"/>
      <c r="P33" s="75"/>
      <c r="Q33" s="73"/>
    </row>
    <row r="34" spans="1:17" s="6" customFormat="1" ht="32.25" customHeight="1">
      <c r="A34" s="83"/>
      <c r="B34" s="80"/>
      <c r="C34" s="26" t="s">
        <v>43</v>
      </c>
      <c r="D34" s="47"/>
      <c r="E34" s="21"/>
      <c r="F34" s="21"/>
      <c r="G34" s="20"/>
      <c r="H34" s="20"/>
      <c r="I34" s="36"/>
      <c r="J34" s="36"/>
      <c r="K34" s="50">
        <v>30534</v>
      </c>
      <c r="L34" s="50">
        <v>22723</v>
      </c>
      <c r="M34" s="50">
        <v>22723</v>
      </c>
      <c r="N34" s="50">
        <v>22723</v>
      </c>
      <c r="O34" s="76"/>
      <c r="P34" s="51"/>
      <c r="Q34" s="53"/>
    </row>
    <row r="35" spans="1:17" s="6" customFormat="1" ht="99.75" customHeight="1">
      <c r="A35" s="26" t="s">
        <v>37</v>
      </c>
      <c r="B35" s="26" t="s">
        <v>48</v>
      </c>
      <c r="C35" s="26" t="s">
        <v>10</v>
      </c>
      <c r="D35" s="20">
        <v>902</v>
      </c>
      <c r="E35" s="21" t="s">
        <v>23</v>
      </c>
      <c r="F35" s="21" t="s">
        <v>24</v>
      </c>
      <c r="G35" s="20">
        <v>120</v>
      </c>
      <c r="H35" s="20">
        <v>211.21299999999999</v>
      </c>
      <c r="I35" s="27">
        <v>500000</v>
      </c>
      <c r="J35" s="27">
        <f>523000+39000+208000</f>
        <v>770000</v>
      </c>
      <c r="K35" s="36">
        <v>652000</v>
      </c>
      <c r="L35" s="36">
        <v>660000</v>
      </c>
      <c r="M35" s="36">
        <v>660000</v>
      </c>
      <c r="N35" s="36">
        <v>660000</v>
      </c>
      <c r="O35" s="77"/>
      <c r="P35" s="26" t="s">
        <v>48</v>
      </c>
      <c r="Q35" s="13">
        <v>1.2</v>
      </c>
    </row>
    <row r="36" spans="1:17" ht="67.5" customHeight="1">
      <c r="J36" s="8"/>
      <c r="Q36" s="45" t="s">
        <v>42</v>
      </c>
    </row>
    <row r="37" spans="1:17" ht="50.25" customHeight="1">
      <c r="A37" s="66" t="s">
        <v>46</v>
      </c>
      <c r="B37" s="66"/>
      <c r="C37" s="66"/>
      <c r="D37" s="66"/>
      <c r="E37" s="66"/>
      <c r="F37" s="66"/>
      <c r="G37" s="66"/>
      <c r="H37" s="66"/>
      <c r="I37" s="66"/>
      <c r="J37" s="66"/>
      <c r="K37" s="66"/>
      <c r="L37" s="66"/>
      <c r="M37" s="66"/>
      <c r="P37" s="14" t="s">
        <v>33</v>
      </c>
    </row>
    <row r="38" spans="1:17" ht="42.75" customHeight="1">
      <c r="A38" s="70"/>
      <c r="B38" s="71"/>
      <c r="C38" s="71"/>
      <c r="D38" s="4"/>
      <c r="E38" s="4"/>
      <c r="F38" s="7"/>
      <c r="G38" s="4"/>
      <c r="H38" s="4"/>
      <c r="I38" s="9"/>
      <c r="J38" s="9"/>
      <c r="K38" s="57"/>
      <c r="L38" s="57"/>
      <c r="M38" s="57"/>
      <c r="N38" s="57"/>
    </row>
    <row r="39" spans="1:17">
      <c r="J39" s="8"/>
    </row>
    <row r="40" spans="1:17">
      <c r="J40" s="8"/>
    </row>
    <row r="41" spans="1:17">
      <c r="J41" s="8"/>
    </row>
    <row r="42" spans="1:17">
      <c r="J42" s="8"/>
    </row>
    <row r="43" spans="1:17">
      <c r="J43" s="8"/>
    </row>
    <row r="44" spans="1:17">
      <c r="J44" s="8"/>
    </row>
    <row r="45" spans="1:17">
      <c r="J45" s="8"/>
    </row>
    <row r="46" spans="1:17">
      <c r="J46" s="8"/>
    </row>
    <row r="47" spans="1:17">
      <c r="J47" s="8"/>
    </row>
    <row r="48" spans="1:17">
      <c r="J48" s="8"/>
    </row>
    <row r="49" spans="10:10">
      <c r="J49" s="8"/>
    </row>
    <row r="50" spans="10:10">
      <c r="J50" s="8"/>
    </row>
    <row r="51" spans="10:10">
      <c r="J51" s="8"/>
    </row>
    <row r="52" spans="10:10">
      <c r="J52" s="8"/>
    </row>
    <row r="53" spans="10:10">
      <c r="J53" s="8"/>
    </row>
    <row r="54" spans="10:10">
      <c r="J54" s="8"/>
    </row>
    <row r="55" spans="10:10">
      <c r="J55" s="8"/>
    </row>
    <row r="56" spans="10:10">
      <c r="J56" s="8"/>
    </row>
    <row r="57" spans="10:10">
      <c r="J57" s="8"/>
    </row>
    <row r="58" spans="10:10">
      <c r="J58" s="8"/>
    </row>
    <row r="59" spans="10:10">
      <c r="J59" s="8"/>
    </row>
    <row r="60" spans="10:10">
      <c r="J60" s="8"/>
    </row>
    <row r="61" spans="10:10">
      <c r="J61" s="8"/>
    </row>
    <row r="62" spans="10:10">
      <c r="J62" s="8"/>
    </row>
    <row r="63" spans="10:10">
      <c r="J63" s="8"/>
    </row>
    <row r="64" spans="10:10">
      <c r="J64" s="8"/>
    </row>
    <row r="65" spans="10:10">
      <c r="J65" s="8"/>
    </row>
    <row r="66" spans="10:10">
      <c r="J66" s="8"/>
    </row>
    <row r="67" spans="10:10">
      <c r="J67" s="8"/>
    </row>
    <row r="68" spans="10:10">
      <c r="J68" s="8"/>
    </row>
    <row r="69" spans="10:10">
      <c r="J69" s="8"/>
    </row>
    <row r="70" spans="10:10">
      <c r="J70" s="8"/>
    </row>
    <row r="71" spans="10:10">
      <c r="J71" s="8"/>
    </row>
    <row r="72" spans="10:10">
      <c r="J72" s="8"/>
    </row>
    <row r="73" spans="10:10">
      <c r="J73" s="8"/>
    </row>
    <row r="74" spans="10:10">
      <c r="J74" s="8"/>
    </row>
    <row r="75" spans="10:10">
      <c r="J75" s="8"/>
    </row>
    <row r="76" spans="10:10">
      <c r="J76" s="8"/>
    </row>
    <row r="77" spans="10:10">
      <c r="J77" s="8"/>
    </row>
    <row r="78" spans="10:10">
      <c r="J78" s="8"/>
    </row>
    <row r="79" spans="10:10">
      <c r="J79" s="8"/>
    </row>
    <row r="80" spans="10:10">
      <c r="J80" s="8"/>
    </row>
    <row r="81" spans="10:10">
      <c r="J81" s="8"/>
    </row>
    <row r="82" spans="10:10">
      <c r="J82" s="8"/>
    </row>
    <row r="83" spans="10:10">
      <c r="J83" s="8"/>
    </row>
    <row r="84" spans="10:10">
      <c r="J84" s="8"/>
    </row>
    <row r="85" spans="10:10">
      <c r="J85" s="8"/>
    </row>
    <row r="86" spans="10:10">
      <c r="J86" s="8"/>
    </row>
    <row r="87" spans="10:10">
      <c r="J87" s="8"/>
    </row>
    <row r="88" spans="10:10">
      <c r="J88" s="8"/>
    </row>
    <row r="89" spans="10:10">
      <c r="J89" s="8"/>
    </row>
    <row r="90" spans="10:10">
      <c r="J90" s="8"/>
    </row>
    <row r="91" spans="10:10">
      <c r="J91" s="8"/>
    </row>
    <row r="92" spans="10:10">
      <c r="J92" s="8"/>
    </row>
    <row r="93" spans="10:10">
      <c r="J93" s="8"/>
    </row>
    <row r="94" spans="10:10">
      <c r="J94" s="8"/>
    </row>
    <row r="95" spans="10:10">
      <c r="J95" s="8"/>
    </row>
    <row r="96" spans="10:10">
      <c r="J96" s="8"/>
    </row>
    <row r="97" spans="10:10">
      <c r="J97" s="8"/>
    </row>
    <row r="98" spans="10:10">
      <c r="J98" s="8"/>
    </row>
    <row r="99" spans="10:10">
      <c r="J99" s="8"/>
    </row>
    <row r="100" spans="10:10">
      <c r="J100" s="8"/>
    </row>
    <row r="101" spans="10:10">
      <c r="J101" s="8"/>
    </row>
    <row r="102" spans="10:10">
      <c r="J102" s="8"/>
    </row>
    <row r="103" spans="10:10">
      <c r="J103" s="8"/>
    </row>
    <row r="104" spans="10:10">
      <c r="J104" s="8"/>
    </row>
    <row r="105" spans="10:10">
      <c r="J105" s="8"/>
    </row>
    <row r="106" spans="10:10">
      <c r="J106" s="8"/>
    </row>
    <row r="107" spans="10:10">
      <c r="J107" s="8"/>
    </row>
    <row r="108" spans="10:10">
      <c r="J108" s="8"/>
    </row>
    <row r="109" spans="10:10">
      <c r="J109" s="8"/>
    </row>
    <row r="110" spans="10:10">
      <c r="J110" s="8"/>
    </row>
    <row r="111" spans="10:10">
      <c r="J111" s="8"/>
    </row>
    <row r="112" spans="10:10">
      <c r="J112" s="8"/>
    </row>
    <row r="113" spans="10:10">
      <c r="J113" s="8"/>
    </row>
    <row r="114" spans="10:10">
      <c r="J114" s="8"/>
    </row>
    <row r="115" spans="10:10">
      <c r="J115" s="8"/>
    </row>
    <row r="116" spans="10:10">
      <c r="J116" s="8"/>
    </row>
    <row r="117" spans="10:10">
      <c r="J117" s="8"/>
    </row>
    <row r="118" spans="10:10">
      <c r="J118" s="8"/>
    </row>
    <row r="119" spans="10:10">
      <c r="J119" s="8"/>
    </row>
    <row r="120" spans="10:10">
      <c r="J120" s="8"/>
    </row>
    <row r="121" spans="10:10">
      <c r="J121" s="8"/>
    </row>
    <row r="122" spans="10:10">
      <c r="J122" s="8"/>
    </row>
    <row r="123" spans="10:10">
      <c r="J123" s="8"/>
    </row>
    <row r="124" spans="10:10">
      <c r="J124" s="8"/>
    </row>
    <row r="125" spans="10:10">
      <c r="J125" s="8"/>
    </row>
    <row r="126" spans="10:10">
      <c r="J126" s="8"/>
    </row>
    <row r="127" spans="10:10">
      <c r="J127" s="8"/>
    </row>
    <row r="128" spans="10:10">
      <c r="J128" s="8"/>
    </row>
    <row r="129" spans="10:10">
      <c r="J129" s="8"/>
    </row>
    <row r="130" spans="10:10">
      <c r="J130" s="8"/>
    </row>
    <row r="131" spans="10:10">
      <c r="J131" s="8"/>
    </row>
    <row r="132" spans="10:10">
      <c r="J132" s="8"/>
    </row>
    <row r="133" spans="10:10">
      <c r="J133" s="8"/>
    </row>
    <row r="134" spans="10:10">
      <c r="J134" s="8"/>
    </row>
    <row r="135" spans="10:10">
      <c r="J135" s="8"/>
    </row>
    <row r="136" spans="10:10">
      <c r="J136" s="8"/>
    </row>
    <row r="137" spans="10:10">
      <c r="J137" s="8"/>
    </row>
    <row r="138" spans="10:10">
      <c r="J138" s="8"/>
    </row>
    <row r="139" spans="10:10">
      <c r="J139" s="8"/>
    </row>
    <row r="140" spans="10:10">
      <c r="J140" s="8"/>
    </row>
    <row r="141" spans="10:10">
      <c r="J141" s="8"/>
    </row>
    <row r="142" spans="10:10">
      <c r="J142" s="8"/>
    </row>
    <row r="143" spans="10:10">
      <c r="J143" s="8"/>
    </row>
    <row r="144" spans="10:10">
      <c r="J144" s="8"/>
    </row>
    <row r="145" spans="10:10">
      <c r="J145" s="8"/>
    </row>
    <row r="146" spans="10:10">
      <c r="J146" s="8"/>
    </row>
    <row r="147" spans="10:10">
      <c r="J147" s="8"/>
    </row>
    <row r="148" spans="10:10">
      <c r="J148" s="8"/>
    </row>
    <row r="149" spans="10:10">
      <c r="J149" s="8"/>
    </row>
    <row r="150" spans="10:10">
      <c r="J150" s="8"/>
    </row>
    <row r="151" spans="10:10">
      <c r="J151" s="8"/>
    </row>
    <row r="152" spans="10:10">
      <c r="J152" s="8"/>
    </row>
    <row r="153" spans="10:10">
      <c r="J153" s="8"/>
    </row>
    <row r="154" spans="10:10">
      <c r="J154" s="8"/>
    </row>
    <row r="155" spans="10:10">
      <c r="J155" s="8"/>
    </row>
    <row r="156" spans="10:10">
      <c r="J156" s="8"/>
    </row>
    <row r="157" spans="10:10">
      <c r="J157" s="8"/>
    </row>
    <row r="158" spans="10:10">
      <c r="J158" s="8"/>
    </row>
    <row r="159" spans="10:10">
      <c r="J159" s="8"/>
    </row>
    <row r="160" spans="10:10">
      <c r="J160" s="8"/>
    </row>
    <row r="161" spans="10:10">
      <c r="J161" s="8"/>
    </row>
    <row r="162" spans="10:10">
      <c r="J162" s="8"/>
    </row>
    <row r="163" spans="10:10">
      <c r="J163" s="8"/>
    </row>
    <row r="164" spans="10:10">
      <c r="J164" s="8"/>
    </row>
    <row r="165" spans="10:10">
      <c r="J165" s="8"/>
    </row>
    <row r="166" spans="10:10">
      <c r="J166" s="8"/>
    </row>
    <row r="167" spans="10:10">
      <c r="J167" s="8"/>
    </row>
    <row r="168" spans="10:10">
      <c r="J168" s="8"/>
    </row>
    <row r="169" spans="10:10">
      <c r="J169" s="8"/>
    </row>
    <row r="170" spans="10:10">
      <c r="J170" s="8"/>
    </row>
    <row r="171" spans="10:10">
      <c r="J171" s="8"/>
    </row>
    <row r="172" spans="10:10">
      <c r="J172" s="8"/>
    </row>
    <row r="173" spans="10:10">
      <c r="J173" s="8"/>
    </row>
    <row r="174" spans="10:10">
      <c r="J174" s="8"/>
    </row>
    <row r="175" spans="10:10">
      <c r="J175" s="8"/>
    </row>
    <row r="176" spans="10:10">
      <c r="J176" s="8"/>
    </row>
    <row r="177" spans="10:10">
      <c r="J177" s="8"/>
    </row>
    <row r="178" spans="10:10">
      <c r="J178" s="8"/>
    </row>
    <row r="179" spans="10:10">
      <c r="J179" s="8"/>
    </row>
    <row r="180" spans="10:10">
      <c r="J180" s="8"/>
    </row>
    <row r="181" spans="10:10">
      <c r="J181" s="8"/>
    </row>
    <row r="182" spans="10:10">
      <c r="J182" s="8"/>
    </row>
    <row r="183" spans="10:10">
      <c r="J183" s="8"/>
    </row>
    <row r="184" spans="10:10">
      <c r="J184" s="8"/>
    </row>
    <row r="185" spans="10:10">
      <c r="J185" s="8"/>
    </row>
    <row r="186" spans="10:10">
      <c r="J186" s="8"/>
    </row>
    <row r="187" spans="10:10">
      <c r="J187" s="8"/>
    </row>
    <row r="188" spans="10:10">
      <c r="J188" s="8"/>
    </row>
    <row r="189" spans="10:10">
      <c r="J189" s="8"/>
    </row>
    <row r="190" spans="10:10">
      <c r="J190" s="8"/>
    </row>
    <row r="191" spans="10:10">
      <c r="J191" s="8"/>
    </row>
    <row r="192" spans="10:10">
      <c r="J192" s="8"/>
    </row>
    <row r="193" spans="10:10">
      <c r="J193" s="8"/>
    </row>
    <row r="194" spans="10:10">
      <c r="J194" s="8"/>
    </row>
    <row r="195" spans="10:10">
      <c r="J195" s="8"/>
    </row>
    <row r="196" spans="10:10">
      <c r="J196" s="8"/>
    </row>
    <row r="197" spans="10:10">
      <c r="J197" s="8"/>
    </row>
    <row r="198" spans="10:10">
      <c r="J198" s="8"/>
    </row>
    <row r="199" spans="10:10">
      <c r="J199" s="8"/>
    </row>
    <row r="200" spans="10:10">
      <c r="J200" s="8"/>
    </row>
    <row r="201" spans="10:10">
      <c r="J201" s="8"/>
    </row>
    <row r="202" spans="10:10">
      <c r="J202" s="8"/>
    </row>
    <row r="203" spans="10:10">
      <c r="J203" s="8"/>
    </row>
    <row r="204" spans="10:10">
      <c r="J204" s="8"/>
    </row>
    <row r="205" spans="10:10">
      <c r="J205" s="8"/>
    </row>
    <row r="206" spans="10:10">
      <c r="J206" s="8"/>
    </row>
    <row r="207" spans="10:10">
      <c r="J207" s="8"/>
    </row>
    <row r="208" spans="10:10">
      <c r="J208" s="8"/>
    </row>
    <row r="209" spans="10:10">
      <c r="J209" s="8"/>
    </row>
    <row r="210" spans="10:10">
      <c r="J210" s="8"/>
    </row>
    <row r="211" spans="10:10">
      <c r="J211" s="8"/>
    </row>
    <row r="212" spans="10:10">
      <c r="J212" s="8"/>
    </row>
    <row r="213" spans="10:10">
      <c r="J213" s="8"/>
    </row>
    <row r="214" spans="10:10">
      <c r="J214" s="8"/>
    </row>
    <row r="215" spans="10:10">
      <c r="J215" s="8"/>
    </row>
    <row r="216" spans="10:10">
      <c r="J216" s="8"/>
    </row>
    <row r="217" spans="10:10">
      <c r="J217" s="8"/>
    </row>
    <row r="218" spans="10:10">
      <c r="J218" s="8"/>
    </row>
    <row r="219" spans="10:10">
      <c r="J219" s="8"/>
    </row>
    <row r="220" spans="10:10">
      <c r="J220" s="8"/>
    </row>
    <row r="221" spans="10:10">
      <c r="J221" s="8"/>
    </row>
    <row r="222" spans="10:10">
      <c r="J222" s="8"/>
    </row>
    <row r="223" spans="10:10">
      <c r="J223" s="8"/>
    </row>
    <row r="224" spans="10:10">
      <c r="J224" s="8"/>
    </row>
    <row r="225" spans="10:10">
      <c r="J225" s="8"/>
    </row>
    <row r="226" spans="10:10">
      <c r="J226" s="8"/>
    </row>
    <row r="227" spans="10:10">
      <c r="J227" s="8"/>
    </row>
    <row r="228" spans="10:10">
      <c r="J228" s="8"/>
    </row>
    <row r="229" spans="10:10">
      <c r="J229" s="8"/>
    </row>
    <row r="230" spans="10:10">
      <c r="J230" s="8"/>
    </row>
    <row r="231" spans="10:10">
      <c r="J231" s="8"/>
    </row>
    <row r="232" spans="10:10">
      <c r="J232" s="8"/>
    </row>
    <row r="233" spans="10:10">
      <c r="J233" s="8"/>
    </row>
    <row r="234" spans="10:10">
      <c r="J234" s="8"/>
    </row>
    <row r="235" spans="10:10">
      <c r="J235" s="8"/>
    </row>
    <row r="236" spans="10:10">
      <c r="J236" s="8"/>
    </row>
    <row r="237" spans="10:10">
      <c r="J237" s="8"/>
    </row>
    <row r="238" spans="10:10">
      <c r="J238" s="8"/>
    </row>
    <row r="239" spans="10:10">
      <c r="J239" s="8"/>
    </row>
    <row r="240" spans="10:10">
      <c r="J240" s="8"/>
    </row>
    <row r="241" spans="10:10">
      <c r="J241" s="8"/>
    </row>
    <row r="242" spans="10:10">
      <c r="J242" s="8"/>
    </row>
    <row r="243" spans="10:10">
      <c r="J243" s="8"/>
    </row>
    <row r="244" spans="10:10">
      <c r="J244" s="8"/>
    </row>
  </sheetData>
  <mergeCells count="23">
    <mergeCell ref="P6:Q6"/>
    <mergeCell ref="P7:Q7"/>
    <mergeCell ref="A8:Q8"/>
    <mergeCell ref="P13:P23"/>
    <mergeCell ref="Q10:Q11"/>
    <mergeCell ref="B13:B23"/>
    <mergeCell ref="Q13:Q23"/>
    <mergeCell ref="O10:O11"/>
    <mergeCell ref="I10:N10"/>
    <mergeCell ref="D10:H10"/>
    <mergeCell ref="A10:A11"/>
    <mergeCell ref="B10:B11"/>
    <mergeCell ref="C10:C11"/>
    <mergeCell ref="P10:P11"/>
    <mergeCell ref="A13:A24"/>
    <mergeCell ref="A37:M37"/>
    <mergeCell ref="O13:O23"/>
    <mergeCell ref="A38:C38"/>
    <mergeCell ref="Q26:Q33"/>
    <mergeCell ref="P26:P33"/>
    <mergeCell ref="O26:O35"/>
    <mergeCell ref="B26:B34"/>
    <mergeCell ref="A26:A34"/>
  </mergeCells>
  <pageMargins left="1.1811023622047245" right="0.59055118110236227" top="0.78740157480314965" bottom="0.78740157480314965" header="3.937007874015748E-2" footer="3.937007874015748E-2"/>
  <pageSetup paperSize="9" scale="54" fitToHeight="0" orientation="landscape" r:id="rId1"/>
  <rowBreaks count="1" manualBreakCount="1">
    <brk id="29" max="1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на 23.05.2022</vt:lpstr>
      <vt:lpstr>'на 23.05.2022'!Заголовки_для_печати</vt:lpstr>
      <vt:lpstr>'на 23.05.2022'!Область_печати</vt:lpstr>
    </vt:vector>
  </TitlesOfParts>
  <Company>Экономисты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</dc:creator>
  <cp:lastModifiedBy>Point-11</cp:lastModifiedBy>
  <cp:lastPrinted>2024-01-12T07:16:59Z</cp:lastPrinted>
  <dcterms:created xsi:type="dcterms:W3CDTF">2015-11-03T01:57:31Z</dcterms:created>
  <dcterms:modified xsi:type="dcterms:W3CDTF">2024-01-12T07:17:26Z</dcterms:modified>
</cp:coreProperties>
</file>